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000" windowHeight="1268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<sst xmlns="http://schemas.openxmlformats.org/spreadsheetml/2006/main" count="46">
  <si>
    <t>Адрес</t>
  </si>
  <si>
    <t>Договор ОДН</t>
  </si>
  <si>
    <t>ТУ ОДН</t>
  </si>
  <si>
    <t>УО</t>
  </si>
  <si>
    <t>Наличие отчета о теплопотреблении
Декабрь 2022</t>
  </si>
  <si>
    <t>ОДПУ, м3
Декабрь 2022</t>
  </si>
  <si>
    <t>Начислено по жилым и нежилым помещениям, м3
Декабрь 2022</t>
  </si>
  <si>
    <t>Фактический ОДН, м3
Декабрь 2022</t>
  </si>
  <si>
    <t>Фактический ОДН, Гкал
Декабрь 2022</t>
  </si>
  <si>
    <t>Начислено ОДН нормативный, Гкал
Декабрь 2022</t>
  </si>
  <si>
    <t>Размер корректировки, Гкал
Декабрь 2022</t>
  </si>
  <si>
    <t>Наличие отчета о теплопотреблении
Ноябрь 2022</t>
  </si>
  <si>
    <t>ОДПУ, м3
Ноябрь 2022</t>
  </si>
  <si>
    <t>Начислено по жилым и нежилым помещениям, м3
Ноябрь 2022</t>
  </si>
  <si>
    <t>Фактический ОДН, м3
Ноябрь 2022</t>
  </si>
  <si>
    <t>Фактический ОДН, Гкал
Ноябрь 2022</t>
  </si>
  <si>
    <t>Начислено ОДН нормативный, Гкал
Ноябрь 2022</t>
  </si>
  <si>
    <t>Размер корректировки, Гкал
Ноябрь 2022</t>
  </si>
  <si>
    <t>Наличие отчета о теплопотреблении
Октябрь 2022</t>
  </si>
  <si>
    <t>ОДПУ, м3
Октябрь 2022</t>
  </si>
  <si>
    <t>Начислено по жилым и нежилым помещениям, м3
Октябрь 2022</t>
  </si>
  <si>
    <t>Фактический ОДН, м3
Октябрь 2022</t>
  </si>
  <si>
    <t>Фактический ОДН, Гкал
Октябрь 2022</t>
  </si>
  <si>
    <t>Начислено ОДН нормативный, Гкал
Октябрь 2022</t>
  </si>
  <si>
    <t>Размер корректировки, Гкал
Октябрь 2022</t>
  </si>
  <si>
    <t>Наличие отчета о теплопотреблении
Сентябрь 2022</t>
  </si>
  <si>
    <t>ОДПУ, м3
Сентябрь 2022</t>
  </si>
  <si>
    <t>Начислено по жилым и нежилым помещениям, м3
Сентябрь 2022</t>
  </si>
  <si>
    <t>Фактический ОДН, м3
Сентябрь 2022</t>
  </si>
  <si>
    <t>Фактический ОДН, Гкал
Сентябрь 2022</t>
  </si>
  <si>
    <t>Начислено ОДН нормативный, Гкал
Сентябрь 2022</t>
  </si>
  <si>
    <t>Размер корректировки, Гкал
Сентябрь 2022</t>
  </si>
  <si>
    <t>Схема</t>
  </si>
  <si>
    <t>ОДН фактический с сентября по декабрь 2022, Гкал
Итого</t>
  </si>
  <si>
    <t>ОДН нормативный с сентября по декабрь 2022, Гкал
Итого</t>
  </si>
  <si>
    <t>Всего корректировка</t>
  </si>
  <si>
    <t xml:space="preserve">Корректировка
с сентября по ноябрь 2022 </t>
  </si>
  <si>
    <t>Корректровка за декабрь 2022</t>
  </si>
  <si>
    <t>Корректировка
с учетом межтарифной разницы</t>
  </si>
  <si>
    <t>ОДН нормативный за январь 2023, Гкал</t>
  </si>
  <si>
    <t>Начислено за январь 2023, Гкал</t>
  </si>
  <si>
    <t>K межтарифки</t>
  </si>
  <si>
    <t>Искровский  пр-кт, 40, лит. А</t>
  </si>
  <si>
    <t>ООО "ГЖРУ"</t>
  </si>
  <si>
    <t>Да</t>
  </si>
  <si>
    <t>Открытая</t>
  </si>
</sst>
</file>

<file path=xl/styles.xml><?xml version="1.0" encoding="utf-8"?>
<styleSheet xmlns="http://schemas.openxmlformats.org/spreadsheetml/2006/main">
  <numFmts count="6">
    <numFmt numFmtId="176" formatCode="mmmm\ yyyy"/>
    <numFmt numFmtId="177" formatCode="mmm\-yy"/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2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10" applyNumberFormat="0" applyFont="0" applyAlignment="0" applyProtection="0">
      <alignment vertical="center"/>
    </xf>
    <xf numFmtId="0" fontId="17" fillId="16" borderId="1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5" borderId="6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2" fontId="0" fillId="0" borderId="0" xfId="0" applyNumberFormat="1" applyFill="1"/>
    <xf numFmtId="177" fontId="1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0" fillId="0" borderId="2" xfId="0" applyNumberFormat="1" applyFill="1" applyBorder="1"/>
    <xf numFmtId="0" fontId="0" fillId="0" borderId="0" xfId="0" applyFill="1"/>
    <xf numFmtId="177" fontId="1" fillId="3" borderId="3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1" fillId="0" borderId="4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Q2"/>
  <sheetViews>
    <sheetView tabSelected="1" topLeftCell="O1" workbookViewId="0">
      <selection activeCell="A1" sqref="$A1:$XFD2"/>
    </sheetView>
  </sheetViews>
  <sheetFormatPr defaultColWidth="9" defaultRowHeight="14" outlineLevelRow="1"/>
  <cols>
    <col min="1" max="1" width="41.859375" customWidth="1"/>
    <col min="2" max="3" width="17.2890625" customWidth="1"/>
    <col min="4" max="4" width="49.7109375" customWidth="1"/>
    <col min="5" max="5" width="21.5703125" customWidth="1"/>
    <col min="6" max="6" width="17.2890625" customWidth="1"/>
    <col min="7" max="7" width="21" customWidth="1"/>
    <col min="8" max="9" width="16.7109375" customWidth="1"/>
    <col min="10" max="11" width="19.140625" customWidth="1"/>
    <col min="12" max="12" width="21.5703125" customWidth="1"/>
    <col min="13" max="13" width="17.2890625" customWidth="1"/>
    <col min="14" max="14" width="21" customWidth="1"/>
    <col min="15" max="16" width="16.7109375" customWidth="1"/>
    <col min="17" max="18" width="19.140625" customWidth="1"/>
    <col min="19" max="19" width="21.5703125" customWidth="1"/>
    <col min="20" max="20" width="17.2890625" customWidth="1"/>
    <col min="21" max="21" width="21" customWidth="1"/>
    <col min="22" max="23" width="16.7109375" customWidth="1"/>
    <col min="24" max="25" width="19.140625" customWidth="1"/>
    <col min="26" max="26" width="21.5703125" customWidth="1"/>
    <col min="27" max="27" width="17.2890625" customWidth="1"/>
    <col min="28" max="28" width="21" customWidth="1"/>
    <col min="29" max="30" width="16.7109375" customWidth="1"/>
    <col min="31" max="32" width="19.140625" customWidth="1"/>
    <col min="33" max="35" width="15.5703125" customWidth="1"/>
    <col min="36" max="36" width="17.7109375" customWidth="1"/>
    <col min="37" max="37" width="15.859375" customWidth="1"/>
    <col min="38" max="38" width="14.140625" customWidth="1"/>
    <col min="39" max="39" width="18.859375" customWidth="1"/>
    <col min="40" max="40" width="18.7109375" customWidth="1"/>
    <col min="41" max="41" width="14.5703125" customWidth="1"/>
    <col min="42" max="42" width="22.5703125" customWidth="1"/>
  </cols>
  <sheetData>
    <row r="1" ht="84.75" spans="1:43">
      <c r="A1" s="1" t="s">
        <v>0</v>
      </c>
      <c r="B1" s="2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9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9" t="s">
        <v>17</v>
      </c>
      <c r="S1" s="5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9" t="s">
        <v>24</v>
      </c>
      <c r="Z1" s="5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13" t="s">
        <v>35</v>
      </c>
      <c r="AK1" s="15" t="s">
        <v>36</v>
      </c>
      <c r="AL1" s="16" t="s">
        <v>37</v>
      </c>
      <c r="AM1" s="17" t="s">
        <v>38</v>
      </c>
      <c r="AN1" s="16" t="s">
        <v>39</v>
      </c>
      <c r="AO1" s="17" t="s">
        <v>40</v>
      </c>
      <c r="AP1" s="19" t="s">
        <v>41</v>
      </c>
      <c r="AQ1" s="19">
        <f>1623.16/1759.5</f>
        <v>0.922512077294686</v>
      </c>
    </row>
    <row r="2" ht="14.75" spans="1:41">
      <c r="A2" t="s">
        <v>42</v>
      </c>
      <c r="B2" s="3">
        <v>22510</v>
      </c>
      <c r="C2" s="4">
        <v>150567</v>
      </c>
      <c r="D2" s="4" t="s">
        <v>43</v>
      </c>
      <c r="E2" s="7" t="s">
        <v>44</v>
      </c>
      <c r="F2" s="8">
        <v>630.226</v>
      </c>
      <c r="G2" s="8">
        <v>469.2604</v>
      </c>
      <c r="H2" s="8">
        <f t="shared" ref="H2" si="0">F2-G2</f>
        <v>160.9656</v>
      </c>
      <c r="I2" s="8">
        <f t="shared" ref="I2" si="1">H2*0.06</f>
        <v>9.657936</v>
      </c>
      <c r="J2" s="8">
        <v>0.5</v>
      </c>
      <c r="K2" s="10">
        <f t="shared" ref="K2" si="2">I2-J2</f>
        <v>9.157936</v>
      </c>
      <c r="L2" s="11" t="s">
        <v>44</v>
      </c>
      <c r="M2" s="8">
        <v>599.135</v>
      </c>
      <c r="N2" s="8">
        <v>545.984</v>
      </c>
      <c r="O2" s="8">
        <f t="shared" ref="O2" si="3">M2-N2</f>
        <v>53.1509999999998</v>
      </c>
      <c r="P2" s="8">
        <f t="shared" ref="P2" si="4">O2*0.06</f>
        <v>3.18905999999999</v>
      </c>
      <c r="Q2" s="8">
        <v>0.5</v>
      </c>
      <c r="R2" s="10">
        <f t="shared" ref="R2" si="5">P2-Q2</f>
        <v>2.68905999999999</v>
      </c>
      <c r="S2" s="11" t="s">
        <v>44</v>
      </c>
      <c r="T2" s="8">
        <v>539.55</v>
      </c>
      <c r="U2" s="8">
        <v>448.9911</v>
      </c>
      <c r="V2" s="8">
        <f t="shared" ref="V2" si="6">T2-U2</f>
        <v>90.5589</v>
      </c>
      <c r="W2" s="8">
        <f t="shared" ref="W2" si="7">V2*0.06</f>
        <v>5.433534</v>
      </c>
      <c r="X2" s="8">
        <v>0.5</v>
      </c>
      <c r="Y2" s="10">
        <f t="shared" ref="Y2" si="8">W2-X2</f>
        <v>4.933534</v>
      </c>
      <c r="Z2" s="11" t="s">
        <v>44</v>
      </c>
      <c r="AA2" s="8">
        <v>505.248</v>
      </c>
      <c r="AB2" s="8">
        <v>275.6052</v>
      </c>
      <c r="AC2" s="8">
        <f t="shared" ref="AC2" si="9">AA2-AB2</f>
        <v>229.6428</v>
      </c>
      <c r="AD2" s="8">
        <f t="shared" ref="AD2" si="10">AC2*0.06</f>
        <v>13.778568</v>
      </c>
      <c r="AE2" s="12">
        <v>0.5</v>
      </c>
      <c r="AF2" s="10">
        <f t="shared" ref="AF2" si="11">AD2-AE2</f>
        <v>13.278568</v>
      </c>
      <c r="AG2" s="10" t="s">
        <v>45</v>
      </c>
      <c r="AH2" s="10">
        <f t="shared" ref="AH2:AI2" si="12">P2+W2+AD2+I2</f>
        <v>32.059098</v>
      </c>
      <c r="AI2" s="10">
        <f t="shared" si="12"/>
        <v>2</v>
      </c>
      <c r="AJ2" s="14">
        <f t="shared" ref="AJ2" si="13">AF2+Y2+R2+K2</f>
        <v>30.059098</v>
      </c>
      <c r="AK2" s="18">
        <f t="shared" ref="AK2" si="14">Y2+R2+AF2</f>
        <v>20.901162</v>
      </c>
      <c r="AL2" s="18">
        <f t="shared" ref="AL2" si="15">K2</f>
        <v>9.157936</v>
      </c>
      <c r="AM2">
        <f t="shared" ref="AM2" si="16">ROUND(AK2*$AQ$1+AL2,2)</f>
        <v>28.44</v>
      </c>
      <c r="AN2">
        <v>0.5</v>
      </c>
      <c r="AO2" s="12">
        <v>29.26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JSC TGC1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Власовец Михаил Викторович</dc:creator>
  <cp:lastModifiedBy>Власовец Михаил Викторович</cp:lastModifiedBy>
  <dcterms:created xsi:type="dcterms:W3CDTF">2023-02-20T11:46:00Z</dcterms:created>
  <dcterms:modified xsi:type="dcterms:W3CDTF">2023-02-27T12:41:35Z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